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genaga/Documents/"/>
    </mc:Choice>
  </mc:AlternateContent>
  <xr:revisionPtr revIDLastSave="0" documentId="13_ncr:1_{21A86125-BF82-424C-81BA-EF95CA81AD76}" xr6:coauthVersionLast="45" xr6:coauthVersionMax="45" xr10:uidLastSave="{00000000-0000-0000-0000-000000000000}"/>
  <bookViews>
    <workbookView xWindow="0" yWindow="0" windowWidth="33600" windowHeight="21000" xr2:uid="{B417600A-4D6F-C242-A309-1DA21CB377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I11" i="1" s="1"/>
  <c r="I10" i="1" l="1"/>
  <c r="I13" i="1" l="1"/>
  <c r="B17" i="1" s="1"/>
</calcChain>
</file>

<file path=xl/sharedStrings.xml><?xml version="1.0" encoding="utf-8"?>
<sst xmlns="http://schemas.openxmlformats.org/spreadsheetml/2006/main" count="22" uniqueCount="20">
  <si>
    <t>元金</t>
    <rPh sb="0" eb="2">
      <t xml:space="preserve">ガンキン </t>
    </rPh>
    <phoneticPr fontId="3"/>
  </si>
  <si>
    <t>弁済期</t>
    <rPh sb="0" eb="3">
      <t xml:space="preserve">ベンサイキ </t>
    </rPh>
    <phoneticPr fontId="3"/>
  </si>
  <si>
    <t>貸付日</t>
    <rPh sb="0" eb="3">
      <t xml:space="preserve">カシツケビ </t>
    </rPh>
    <phoneticPr fontId="3"/>
  </si>
  <si>
    <t>遅延損害金の利率</t>
    <rPh sb="0" eb="5">
      <t xml:space="preserve">チエンソンガイキン </t>
    </rPh>
    <phoneticPr fontId="3"/>
  </si>
  <si>
    <t>年と,</t>
    <rPh sb="0" eb="1">
      <t xml:space="preserve">ネント </t>
    </rPh>
    <phoneticPr fontId="3"/>
  </si>
  <si>
    <t>日の利息の計算をします。</t>
    <rPh sb="0" eb="1">
      <t xml:space="preserve">ニチ </t>
    </rPh>
    <rPh sb="2" eb="4">
      <t xml:space="preserve">リソクノケイサンヲシマス </t>
    </rPh>
    <phoneticPr fontId="3"/>
  </si>
  <si>
    <t>日数の利息は、</t>
    <rPh sb="0" eb="2">
      <t xml:space="preserve">ニッスウ </t>
    </rPh>
    <rPh sb="3" eb="5">
      <t xml:space="preserve">リソク </t>
    </rPh>
    <phoneticPr fontId="3"/>
  </si>
  <si>
    <t>円です。</t>
    <rPh sb="0" eb="1">
      <t xml:space="preserve">エンデス </t>
    </rPh>
    <phoneticPr fontId="3"/>
  </si>
  <si>
    <t>まず、年単位の利息は、</t>
    <rPh sb="3" eb="6">
      <t xml:space="preserve">ネンタンイノ </t>
    </rPh>
    <rPh sb="7" eb="9">
      <t xml:space="preserve">リソクハ </t>
    </rPh>
    <phoneticPr fontId="3"/>
  </si>
  <si>
    <t>利息の合計額は、</t>
    <rPh sb="0" eb="2">
      <t xml:space="preserve">リソクノゴウケイガクハ </t>
    </rPh>
    <phoneticPr fontId="3"/>
  </si>
  <si>
    <t>よって、</t>
    <phoneticPr fontId="3"/>
  </si>
  <si>
    <t>貸金の内容を入力</t>
    <rPh sb="0" eb="1">
      <t xml:space="preserve">カシキンノナイヨウヲ </t>
    </rPh>
    <rPh sb="6" eb="8">
      <t xml:space="preserve">ニュウリョクシテクダサイ </t>
    </rPh>
    <phoneticPr fontId="3"/>
  </si>
  <si>
    <t>利息の計算過程</t>
    <rPh sb="0" eb="2">
      <t xml:space="preserve">リソクノ </t>
    </rPh>
    <rPh sb="3" eb="7">
      <t xml:space="preserve">ケイサンカテイ </t>
    </rPh>
    <phoneticPr fontId="3"/>
  </si>
  <si>
    <t>利息の利率</t>
    <rPh sb="0" eb="2">
      <t xml:space="preserve">リソクノ </t>
    </rPh>
    <rPh sb="3" eb="5">
      <t xml:space="preserve">リリツ </t>
    </rPh>
    <phoneticPr fontId="3"/>
  </si>
  <si>
    <t>請求の趣旨</t>
    <rPh sb="0" eb="2">
      <t xml:space="preserve">セイキュウノシュシ </t>
    </rPh>
    <phoneticPr fontId="3"/>
  </si>
  <si>
    <t>裁判所では、利息の計算を何年と何日で計算します。１年未満の日数に閏年にかかる部分があるときは、その部分は年３６６日で計算をします。</t>
    <rPh sb="0" eb="3">
      <t xml:space="preserve">サイバンショデハ </t>
    </rPh>
    <rPh sb="6" eb="8">
      <t xml:space="preserve">リソクノケイサンヲ </t>
    </rPh>
    <rPh sb="12" eb="14">
      <t xml:space="preserve">ナンネント </t>
    </rPh>
    <rPh sb="15" eb="17">
      <t xml:space="preserve">ナンニチ </t>
    </rPh>
    <rPh sb="18" eb="20">
      <t xml:space="preserve">ケイサンシマス </t>
    </rPh>
    <rPh sb="29" eb="31">
      <t xml:space="preserve">ニッスウガ </t>
    </rPh>
    <rPh sb="32" eb="34">
      <t xml:space="preserve">ウルウドシニカカルカドウカニヨッテ </t>
    </rPh>
    <rPh sb="38" eb="40">
      <t xml:space="preserve">ブブンガアルトキハ </t>
    </rPh>
    <rPh sb="49" eb="51">
      <t xml:space="preserve">ブブンハ </t>
    </rPh>
    <rPh sb="52" eb="53">
      <t xml:space="preserve">ネン３６６ニチ </t>
    </rPh>
    <phoneticPr fontId="3"/>
  </si>
  <si>
    <t>https://www.courts.go.jp/okayama/saiban/tetuzuki/s11_2/index.html</t>
    <phoneticPr fontId="3"/>
  </si>
  <si>
    <t>↓ここに入力</t>
    <phoneticPr fontId="3"/>
  </si>
  <si>
    <t>入力された約定の場合、</t>
    <rPh sb="0" eb="2">
      <t xml:space="preserve">ニュウリョクサレタ </t>
    </rPh>
    <phoneticPr fontId="3"/>
  </si>
  <si>
    <t>初日を入れる→1を入力
入れない→0を入力</t>
    <rPh sb="0" eb="2">
      <t xml:space="preserve">ショニチヲ </t>
    </rPh>
    <rPh sb="3" eb="4">
      <t xml:space="preserve">イレル </t>
    </rPh>
    <rPh sb="9" eb="11">
      <t xml:space="preserve">ニュウリョク </t>
    </rPh>
    <rPh sb="12" eb="13">
      <t xml:space="preserve">イレナイ </t>
    </rPh>
    <rPh sb="19" eb="21">
      <t xml:space="preserve">ニュウリョク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</si>
</sst>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0_);[Red]\(0\)"/>
  </numFmts>
  <fonts count="8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81" fontId="0" fillId="0" borderId="0" xfId="0" applyNumberFormat="1">
      <alignment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38" fontId="0" fillId="0" borderId="1" xfId="1" applyFont="1" applyBorder="1">
      <alignment vertical="center"/>
    </xf>
    <xf numFmtId="0" fontId="4" fillId="0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2">
      <alignment vertical="center"/>
    </xf>
    <xf numFmtId="0" fontId="7" fillId="3" borderId="0" xfId="0" applyFont="1" applyFill="1">
      <alignment vertical="center"/>
    </xf>
    <xf numFmtId="0" fontId="7" fillId="3" borderId="0" xfId="0" applyNumberFormat="1" applyFont="1" applyFill="1">
      <alignment vertical="center"/>
    </xf>
    <xf numFmtId="0" fontId="7" fillId="3" borderId="0" xfId="0" applyFont="1" applyFill="1" applyAlignment="1">
      <alignment horizontal="center" vertical="center"/>
    </xf>
    <xf numFmtId="181" fontId="7" fillId="3" borderId="0" xfId="0" applyNumberFormat="1" applyFont="1" applyFill="1">
      <alignment vertical="center"/>
    </xf>
    <xf numFmtId="38" fontId="7" fillId="3" borderId="0" xfId="1" applyFont="1" applyFill="1">
      <alignment vertical="center"/>
    </xf>
    <xf numFmtId="0" fontId="7" fillId="3" borderId="0" xfId="0" applyFont="1" applyFill="1" applyBorder="1">
      <alignment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urts.go.jp/okayama/saiban/tetuzuki/s11_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01B8-7F7C-1B4A-966F-346312691983}">
  <dimension ref="B2:O17"/>
  <sheetViews>
    <sheetView tabSelected="1" workbookViewId="0">
      <selection activeCell="E24" sqref="E24"/>
    </sheetView>
  </sheetViews>
  <sheetFormatPr baseColWidth="10" defaultRowHeight="20"/>
  <cols>
    <col min="5" max="5" width="10.7109375" customWidth="1"/>
    <col min="7" max="9" width="10.85546875" customWidth="1"/>
  </cols>
  <sheetData>
    <row r="2" spans="2:15">
      <c r="B2" t="s">
        <v>15</v>
      </c>
    </row>
    <row r="3" spans="2:15">
      <c r="B3" s="19" t="s">
        <v>16</v>
      </c>
    </row>
    <row r="7" spans="2:15">
      <c r="B7" s="5" t="s">
        <v>11</v>
      </c>
      <c r="C7" s="6"/>
      <c r="D7" s="6"/>
      <c r="G7" s="15" t="s">
        <v>12</v>
      </c>
      <c r="H7" s="16"/>
      <c r="I7" s="16"/>
    </row>
    <row r="8" spans="2:15">
      <c r="D8" t="s">
        <v>17</v>
      </c>
      <c r="G8" s="20" t="s">
        <v>18</v>
      </c>
      <c r="H8" s="20"/>
      <c r="I8" s="20"/>
      <c r="J8" s="20"/>
      <c r="K8" s="20"/>
      <c r="L8" s="20"/>
      <c r="M8" s="20"/>
    </row>
    <row r="9" spans="2:15">
      <c r="B9" s="7" t="s">
        <v>0</v>
      </c>
      <c r="C9" s="8"/>
      <c r="D9" s="13">
        <v>1300000</v>
      </c>
      <c r="G9" s="21">
        <f>DATEDIF(D10,D11+D14,"Y")</f>
        <v>3</v>
      </c>
      <c r="H9" s="22" t="s">
        <v>4</v>
      </c>
      <c r="I9" s="23">
        <f>D11-DATE(YEAR(D10)+G9,MONTH(D10),DAY(D10))+D14</f>
        <v>1</v>
      </c>
      <c r="J9" s="20" t="s">
        <v>5</v>
      </c>
      <c r="K9" s="20"/>
      <c r="L9" s="20"/>
      <c r="M9" s="20"/>
    </row>
    <row r="10" spans="2:15">
      <c r="B10" s="7" t="s">
        <v>2</v>
      </c>
      <c r="C10" s="8"/>
      <c r="D10" s="3">
        <v>43440</v>
      </c>
      <c r="G10" s="20" t="s">
        <v>8</v>
      </c>
      <c r="H10" s="20"/>
      <c r="I10" s="24">
        <f>ROUNDDOWN(D9*D12*G9,0)</f>
        <v>117000</v>
      </c>
      <c r="J10" s="20" t="s">
        <v>7</v>
      </c>
      <c r="K10" s="20"/>
      <c r="L10" s="20"/>
      <c r="M10" s="20"/>
    </row>
    <row r="11" spans="2:15">
      <c r="B11" s="9" t="s">
        <v>1</v>
      </c>
      <c r="C11" s="10"/>
      <c r="D11" s="3">
        <v>44536</v>
      </c>
      <c r="G11" s="20" t="s">
        <v>6</v>
      </c>
      <c r="H11" s="20"/>
      <c r="I11" s="24">
        <f>IF(_xlfn.DAYS(DATE(1,MONTH(D11),DAY(D11)),DATE(1,MONTH(D10),DAY(D10)))+1&gt;0,IF(DAY(DATE(YEAR(D11),3,0))=29,ROUNDDOWN(D9*D12*I9/366,0),ROUNDDOWN(D9*D12*I9/365,0)),IF(DAY(DATE(YEAR(D11),3,0))=29,ROUNDDOWN(D9*D12*(((_xlfn.DAYS(D11,DATE(YEAR(D11),1,1))+1)/366)+(I9-(_xlfn.DAYS(D11,DATE(YEAR(D11),1,1))+1))/365),0),IF(DAY(DATE(YEAR(D11)-1,3,0))=29,ROUNDDOWN(D9*D12*(((_xlfn.DAYS(D11,DATE(YEAR(D11),1,1))+1)/365)+(I9-(_xlfn.DAYS(D11,DATE(YEAR(D11),1,1))+1))/366),0),ROUNDDOWN(D9*D12*I9/365,0))))</f>
        <v>106</v>
      </c>
      <c r="J11" s="20" t="s">
        <v>7</v>
      </c>
      <c r="K11" s="25"/>
      <c r="L11" s="20"/>
      <c r="M11" s="20"/>
    </row>
    <row r="12" spans="2:15">
      <c r="B12" s="11" t="s">
        <v>13</v>
      </c>
      <c r="C12" s="12"/>
      <c r="D12" s="4">
        <v>0.03</v>
      </c>
      <c r="G12" s="20" t="s">
        <v>10</v>
      </c>
      <c r="H12" s="20"/>
      <c r="I12" s="24"/>
      <c r="J12" s="20"/>
      <c r="K12" s="25"/>
      <c r="L12" s="25"/>
      <c r="M12" s="25"/>
      <c r="N12" s="14"/>
      <c r="O12" s="14"/>
    </row>
    <row r="13" spans="2:15">
      <c r="B13" s="11" t="s">
        <v>3</v>
      </c>
      <c r="C13" s="12"/>
      <c r="D13" s="4">
        <v>0.1</v>
      </c>
      <c r="G13" s="20" t="s">
        <v>9</v>
      </c>
      <c r="H13" s="20"/>
      <c r="I13" s="24">
        <f>I10+I11</f>
        <v>117106</v>
      </c>
      <c r="J13" s="20" t="s">
        <v>7</v>
      </c>
      <c r="K13" s="20"/>
      <c r="L13" s="25"/>
      <c r="M13" s="25"/>
      <c r="N13" s="14"/>
      <c r="O13" s="14"/>
    </row>
    <row r="14" spans="2:15" ht="40" customHeight="1">
      <c r="B14" s="26" t="s">
        <v>19</v>
      </c>
      <c r="C14" s="27"/>
      <c r="D14" s="2">
        <v>1</v>
      </c>
    </row>
    <row r="16" spans="2:15">
      <c r="B16" s="17" t="s">
        <v>14</v>
      </c>
      <c r="C16" s="6"/>
      <c r="D16" s="6"/>
    </row>
    <row r="17" spans="2:7" ht="27">
      <c r="B17" s="18" t="str">
        <f>"被告は、原告に対し、金"&amp;TEXT(D9+I13,"#,##0")&amp;"円および内金"&amp;TEXT(D9,"#,##0")&amp;"円に対する"&amp;TEXT(D11+1,"ggge年m月d日")&amp;"から支払い済みまで年"&amp;TEXT(D13,"0%")&amp;"の割合による金員を支払え。"</f>
        <v>被告は、原告に対し、金1,417,106円および内金1,300,000円に対する令和3年12月7日から支払い済みまで年10%の割合による金員を支払え。</v>
      </c>
      <c r="G17" s="1"/>
    </row>
  </sheetData>
  <mergeCells count="1">
    <mergeCell ref="B14:C14"/>
  </mergeCells>
  <phoneticPr fontId="3"/>
  <hyperlinks>
    <hyperlink ref="B3" r:id="rId1" xr:uid="{A746CEB8-B795-324C-87B9-6F05B91FEC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2020-03-28T15:35:26Z</dcterms:created>
  <dcterms:modified xsi:type="dcterms:W3CDTF">2020-03-28T20:02:03Z</dcterms:modified>
</cp:coreProperties>
</file>